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120" yWindow="30" windowWidth="19065" windowHeight="11595"/>
  </bookViews>
  <sheets>
    <sheet name="27.10.19" sheetId="226" r:id="rId1"/>
  </sheets>
  <calcPr calcId="162913"/>
</workbook>
</file>

<file path=xl/calcChain.xml><?xml version="1.0" encoding="utf-8"?>
<calcChain xmlns="http://schemas.openxmlformats.org/spreadsheetml/2006/main">
  <c r="M8" i="226" l="1"/>
  <c r="N8" i="226" s="1"/>
  <c r="L8" i="226"/>
  <c r="K8" i="226"/>
  <c r="I8" i="226"/>
  <c r="F8" i="226"/>
  <c r="E8" i="226"/>
  <c r="H8" i="226" s="1"/>
  <c r="J8" i="226" s="1"/>
  <c r="C8" i="226"/>
  <c r="B8" i="226"/>
  <c r="D8" i="226" s="1"/>
  <c r="O7" i="226"/>
  <c r="N7" i="226"/>
  <c r="O6" i="226"/>
  <c r="N6" i="226"/>
  <c r="J6" i="226"/>
  <c r="I6" i="226"/>
  <c r="H6" i="226"/>
  <c r="G6" i="226"/>
  <c r="D6" i="226"/>
  <c r="O5" i="226"/>
  <c r="N5" i="226"/>
  <c r="I5" i="226"/>
  <c r="J5" i="226" s="1"/>
  <c r="H5" i="226"/>
  <c r="G5" i="226"/>
  <c r="D5" i="226"/>
  <c r="O4" i="226"/>
  <c r="N4" i="226"/>
  <c r="I4" i="226"/>
  <c r="H4" i="226"/>
  <c r="J4" i="226" s="1"/>
  <c r="G4" i="226"/>
  <c r="D4" i="226"/>
  <c r="O3" i="226"/>
  <c r="O8" i="226" s="1"/>
  <c r="P8" i="226" s="1"/>
  <c r="N3" i="226"/>
  <c r="I3" i="226"/>
  <c r="H3" i="226"/>
  <c r="J3" i="226" s="1"/>
  <c r="G3" i="226"/>
  <c r="D3" i="226"/>
  <c r="G8" i="226" l="1"/>
</calcChain>
</file>

<file path=xl/sharedStrings.xml><?xml version="1.0" encoding="utf-8"?>
<sst xmlns="http://schemas.openxmlformats.org/spreadsheetml/2006/main" count="23" uniqueCount="21">
  <si>
    <t>Поголовье коров на отчетную дату</t>
  </si>
  <si>
    <t>Итого</t>
  </si>
  <si>
    <t>Валовый надой молока, кг</t>
  </si>
  <si>
    <t>Выпоено телятам молока в физическом весе, кг</t>
  </si>
  <si>
    <t>Реализовано молока в физическом весе, кг</t>
  </si>
  <si>
    <t>Реализовано молока в зачетном весе, кг</t>
  </si>
  <si>
    <t>Наименование сельскохозяйственной организации</t>
  </si>
  <si>
    <t>ООО "РусМолоко" отд."Яровое"</t>
  </si>
  <si>
    <t xml:space="preserve"> +/- к прошлому году, кг</t>
  </si>
  <si>
    <t>ООО "РусМолоко"              отд. "Вешние  воды"</t>
  </si>
  <si>
    <t>ОАО "Совхоз имени Кирова"</t>
  </si>
  <si>
    <t>ООО "Колхоз Заветы Ильича"</t>
  </si>
  <si>
    <t>Собственная реализация ОАО "С-з им. Кирова"</t>
  </si>
  <si>
    <t>Надой на 1 фуражную корову, кг</t>
  </si>
  <si>
    <t>Жирность молока,  %</t>
  </si>
  <si>
    <t xml:space="preserve">Поголовье коров           2018 год </t>
  </si>
  <si>
    <t>Валовый надой молока 2018, кг</t>
  </si>
  <si>
    <t>Надой        на 1 фуражную корову 2018, кг</t>
  </si>
  <si>
    <t>Реализовано молока в физическом весе 2018 , кг</t>
  </si>
  <si>
    <t xml:space="preserve"> +/- к прошлому году</t>
  </si>
  <si>
    <t xml:space="preserve">Производство молока в сельскохозяйственных организациях  Лотошинского муниципального района на 27 октября 2019 года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</si>
</sst>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95" workbookViewId="0">
      <selection activeCell="R7" sqref="R7"/>
    </sheetView>
  </sheetViews>
  <sheetFormatPr defaultRowHeight="15" x14ac:dyDescent="0.25"/>
  <cols>
    <col min="1" max="1" width="22" customWidth="1"/>
    <col min="2" max="3" width="10.85546875" customWidth="1"/>
    <col min="4" max="4" width="9.42578125" customWidth="1"/>
    <col min="5" max="5" width="9.7109375" customWidth="1"/>
    <col min="6" max="6" width="11" customWidth="1"/>
    <col min="7" max="7" width="9.42578125" customWidth="1"/>
    <col min="8" max="9" width="10.140625" customWidth="1"/>
    <col min="10" max="10" width="9.42578125" customWidth="1"/>
    <col min="11" max="11" width="11.7109375" customWidth="1"/>
    <col min="12" max="12" width="11.85546875" customWidth="1"/>
    <col min="13" max="13" width="12.5703125" customWidth="1"/>
    <col min="14" max="14" width="9.42578125" customWidth="1"/>
    <col min="15" max="15" width="12.28515625" customWidth="1"/>
    <col min="16" max="16" width="9.7109375" customWidth="1"/>
  </cols>
  <sheetData>
    <row r="1" spans="1:16" ht="47.25" customHeight="1" thickBot="1" x14ac:dyDescent="0.3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ht="75.75" customHeight="1" thickBot="1" x14ac:dyDescent="0.3">
      <c r="A2" s="12" t="s">
        <v>6</v>
      </c>
      <c r="B2" s="13" t="s">
        <v>0</v>
      </c>
      <c r="C2" s="13" t="s">
        <v>15</v>
      </c>
      <c r="D2" s="13" t="s">
        <v>19</v>
      </c>
      <c r="E2" s="13" t="s">
        <v>2</v>
      </c>
      <c r="F2" s="13" t="s">
        <v>16</v>
      </c>
      <c r="G2" s="13" t="s">
        <v>8</v>
      </c>
      <c r="H2" s="13" t="s">
        <v>13</v>
      </c>
      <c r="I2" s="13" t="s">
        <v>17</v>
      </c>
      <c r="J2" s="13" t="s">
        <v>8</v>
      </c>
      <c r="K2" s="13" t="s">
        <v>3</v>
      </c>
      <c r="L2" s="13" t="s">
        <v>4</v>
      </c>
      <c r="M2" s="13" t="s">
        <v>18</v>
      </c>
      <c r="N2" s="13" t="s">
        <v>8</v>
      </c>
      <c r="O2" s="13" t="s">
        <v>5</v>
      </c>
      <c r="P2" s="14" t="s">
        <v>14</v>
      </c>
    </row>
    <row r="3" spans="1:16" ht="42" customHeight="1" x14ac:dyDescent="0.25">
      <c r="A3" s="5" t="s">
        <v>7</v>
      </c>
      <c r="B3" s="6">
        <v>945</v>
      </c>
      <c r="C3" s="6">
        <v>820</v>
      </c>
      <c r="D3" s="6">
        <f>B3-C3</f>
        <v>125</v>
      </c>
      <c r="E3" s="6">
        <v>14850</v>
      </c>
      <c r="F3" s="19">
        <v>12158</v>
      </c>
      <c r="G3" s="6">
        <f>E3-F3</f>
        <v>2692</v>
      </c>
      <c r="H3" s="21">
        <f t="shared" ref="H3:I6" si="0">E3/B3</f>
        <v>15.714285714285714</v>
      </c>
      <c r="I3" s="22">
        <f t="shared" si="0"/>
        <v>14.826829268292682</v>
      </c>
      <c r="J3" s="21">
        <f>H3-I3</f>
        <v>0.8874564459930312</v>
      </c>
      <c r="K3" s="6">
        <v>571</v>
      </c>
      <c r="L3" s="6">
        <v>14279</v>
      </c>
      <c r="M3" s="19">
        <v>11482</v>
      </c>
      <c r="N3" s="6">
        <f t="shared" ref="N3:N8" si="1">L3-M3</f>
        <v>2797</v>
      </c>
      <c r="O3" s="7">
        <f>L3*P3/3.4</f>
        <v>16378.85294117647</v>
      </c>
      <c r="P3" s="20">
        <v>3.9</v>
      </c>
    </row>
    <row r="4" spans="1:16" ht="42" customHeight="1" x14ac:dyDescent="0.25">
      <c r="A4" s="2" t="s">
        <v>9</v>
      </c>
      <c r="B4" s="1">
        <v>1062</v>
      </c>
      <c r="C4" s="1">
        <v>1078</v>
      </c>
      <c r="D4" s="1">
        <f>B4-C4</f>
        <v>-16</v>
      </c>
      <c r="E4" s="1">
        <v>16532</v>
      </c>
      <c r="F4" s="1">
        <v>20587</v>
      </c>
      <c r="G4" s="1">
        <f>E4-F4</f>
        <v>-4055</v>
      </c>
      <c r="H4" s="22">
        <f t="shared" si="0"/>
        <v>15.566854990583805</v>
      </c>
      <c r="I4" s="22">
        <f t="shared" si="0"/>
        <v>19.097402597402599</v>
      </c>
      <c r="J4" s="22">
        <f>H4-I4</f>
        <v>-3.5305476068187946</v>
      </c>
      <c r="K4" s="1">
        <v>1607</v>
      </c>
      <c r="L4" s="1">
        <v>14925</v>
      </c>
      <c r="M4" s="1">
        <v>18519</v>
      </c>
      <c r="N4" s="1">
        <f t="shared" si="1"/>
        <v>-3594</v>
      </c>
      <c r="O4" s="3">
        <f>L4*P4/3.4</f>
        <v>16241.911764705883</v>
      </c>
      <c r="P4" s="4">
        <v>3.7</v>
      </c>
    </row>
    <row r="5" spans="1:16" ht="42" customHeight="1" x14ac:dyDescent="0.25">
      <c r="A5" s="2" t="s">
        <v>10</v>
      </c>
      <c r="B5" s="1">
        <v>874</v>
      </c>
      <c r="C5" s="1">
        <v>822</v>
      </c>
      <c r="D5" s="1">
        <f>B5-C5</f>
        <v>52</v>
      </c>
      <c r="E5" s="1">
        <v>16182</v>
      </c>
      <c r="F5" s="1">
        <v>12855</v>
      </c>
      <c r="G5" s="1">
        <f>E5-F5</f>
        <v>3327</v>
      </c>
      <c r="H5" s="22">
        <f t="shared" si="0"/>
        <v>18.51487414187643</v>
      </c>
      <c r="I5" s="22">
        <f t="shared" si="0"/>
        <v>15.638686131386862</v>
      </c>
      <c r="J5" s="22">
        <f>H5-I5</f>
        <v>2.8761880104895674</v>
      </c>
      <c r="K5" s="1">
        <v>670</v>
      </c>
      <c r="L5" s="1">
        <v>14226</v>
      </c>
      <c r="M5" s="1">
        <v>11422</v>
      </c>
      <c r="N5" s="1">
        <f t="shared" si="1"/>
        <v>2804</v>
      </c>
      <c r="O5" s="3">
        <f>L5*P5/3.4</f>
        <v>16861.99411764706</v>
      </c>
      <c r="P5" s="4">
        <v>4.03</v>
      </c>
    </row>
    <row r="6" spans="1:16" ht="42" customHeight="1" x14ac:dyDescent="0.25">
      <c r="A6" s="2" t="s">
        <v>11</v>
      </c>
      <c r="B6" s="1">
        <v>560</v>
      </c>
      <c r="C6" s="1">
        <v>560</v>
      </c>
      <c r="D6" s="1">
        <f>B6-C6</f>
        <v>0</v>
      </c>
      <c r="E6" s="1">
        <v>6642</v>
      </c>
      <c r="F6" s="1">
        <v>6749</v>
      </c>
      <c r="G6" s="1">
        <f>E6-F6</f>
        <v>-107</v>
      </c>
      <c r="H6" s="22">
        <f t="shared" si="0"/>
        <v>11.860714285714286</v>
      </c>
      <c r="I6" s="22">
        <f t="shared" si="0"/>
        <v>12.051785714285714</v>
      </c>
      <c r="J6" s="22">
        <f>H6-I6</f>
        <v>-0.19107142857142811</v>
      </c>
      <c r="K6" s="1">
        <v>586</v>
      </c>
      <c r="L6" s="1">
        <v>6041</v>
      </c>
      <c r="M6" s="1">
        <v>6128</v>
      </c>
      <c r="N6" s="1">
        <f t="shared" si="1"/>
        <v>-87</v>
      </c>
      <c r="O6" s="3">
        <f>L6*P6/3.4</f>
        <v>6751.7058823529414</v>
      </c>
      <c r="P6" s="4">
        <v>3.8</v>
      </c>
    </row>
    <row r="7" spans="1:16" ht="42" customHeight="1" thickBot="1" x14ac:dyDescent="0.3">
      <c r="A7" s="8" t="s">
        <v>12</v>
      </c>
      <c r="B7" s="9"/>
      <c r="C7" s="9"/>
      <c r="D7" s="9"/>
      <c r="E7" s="9"/>
      <c r="F7" s="18"/>
      <c r="G7" s="9"/>
      <c r="H7" s="23"/>
      <c r="I7" s="23"/>
      <c r="J7" s="23"/>
      <c r="K7" s="9"/>
      <c r="L7" s="9"/>
      <c r="M7" s="18">
        <v>1028</v>
      </c>
      <c r="N7" s="9">
        <f t="shared" si="1"/>
        <v>-1028</v>
      </c>
      <c r="O7" s="10">
        <f>L7</f>
        <v>0</v>
      </c>
      <c r="P7" s="11"/>
    </row>
    <row r="8" spans="1:16" ht="42" customHeight="1" thickBot="1" x14ac:dyDescent="0.3">
      <c r="A8" s="15" t="s">
        <v>1</v>
      </c>
      <c r="B8" s="16">
        <f>SUM(B3:B7)</f>
        <v>3441</v>
      </c>
      <c r="C8" s="16">
        <f>SUM(C3:C6)</f>
        <v>3280</v>
      </c>
      <c r="D8" s="16">
        <f>B8-C8</f>
        <v>161</v>
      </c>
      <c r="E8" s="16">
        <f>SUM(E3:E7)</f>
        <v>54206</v>
      </c>
      <c r="F8" s="16">
        <f>SUM(F3:F6)</f>
        <v>52349</v>
      </c>
      <c r="G8" s="16">
        <f>E8-F8</f>
        <v>1857</v>
      </c>
      <c r="H8" s="24">
        <f>E8/B8</f>
        <v>15.75297878523685</v>
      </c>
      <c r="I8" s="24">
        <f>F8/C8</f>
        <v>15.960060975609757</v>
      </c>
      <c r="J8" s="24">
        <f>H8-I8</f>
        <v>-0.20708219037290654</v>
      </c>
      <c r="K8" s="16">
        <f>SUM(K3:K7)</f>
        <v>3434</v>
      </c>
      <c r="L8" s="16">
        <f>SUM(L3:L7)</f>
        <v>49471</v>
      </c>
      <c r="M8" s="16">
        <f>SUM(M3:M7)</f>
        <v>48579</v>
      </c>
      <c r="N8" s="16">
        <f t="shared" si="1"/>
        <v>892</v>
      </c>
      <c r="O8" s="17">
        <f>SUM(O3:O7)</f>
        <v>56234.464705882354</v>
      </c>
      <c r="P8" s="27">
        <f>O8*3.4/L8</f>
        <v>3.8648335388409372</v>
      </c>
    </row>
  </sheetData>
  <mergeCells count="1">
    <mergeCell ref="A1:P1"/>
  </mergeCells>
  <pageMargins left="0" right="0" top="1.9685039370078741" bottom="0" header="0.31496062992125984" footer="0.31496062992125984"/>
  <pageSetup paperSize="9" scale="78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А.А.</dc:creator>
  <cp:lastModifiedBy>Башкатов П.И.</cp:lastModifiedBy>
  <cp:lastPrinted>2018-11-12T09:02:29Z</cp:lastPrinted>
  <dcterms:created xsi:type="dcterms:W3CDTF">2014-09-03T05:37:13Z</dcterms:created>
  <dcterms:modified xsi:type="dcterms:W3CDTF">2019-10-28T10:24:41Z</dcterms:modified>
</cp:coreProperties>
</file>